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8" i="1" l="1"/>
  <c r="O7" i="1"/>
  <c r="O6" i="1"/>
  <c r="O5" i="1"/>
  <c r="O4" i="1"/>
  <c r="O9" i="1"/>
  <c r="M8" i="1"/>
  <c r="M7" i="1"/>
  <c r="M6" i="1"/>
  <c r="M5" i="1"/>
  <c r="M9" i="1" s="1"/>
  <c r="AE9" i="1"/>
  <c r="AD9" i="1"/>
  <c r="AC9" i="1"/>
  <c r="AB9" i="1"/>
  <c r="AA9" i="1"/>
  <c r="Z9" i="1"/>
  <c r="Y9" i="1"/>
  <c r="X9" i="1"/>
  <c r="W9" i="1"/>
  <c r="V9" i="1"/>
  <c r="U9" i="1"/>
  <c r="T9" i="1"/>
  <c r="I14" i="1"/>
  <c r="S9" i="1"/>
  <c r="H14" i="1"/>
  <c r="R9" i="1"/>
  <c r="G14" i="1"/>
  <c r="Q9" i="1"/>
  <c r="F14" i="1"/>
  <c r="K14" i="1" s="1"/>
  <c r="P9" i="1"/>
  <c r="E14" i="1" s="1"/>
  <c r="L9" i="1"/>
  <c r="K9" i="1"/>
  <c r="J9" i="1"/>
  <c r="I9" i="1"/>
  <c r="I13" i="1"/>
  <c r="H9" i="1"/>
  <c r="H13" i="1"/>
  <c r="G9" i="1"/>
  <c r="G13" i="1"/>
  <c r="F9" i="1"/>
  <c r="F13" i="1"/>
  <c r="E9" i="1"/>
  <c r="E13" i="1"/>
  <c r="D10" i="1"/>
  <c r="N9" i="1"/>
  <c r="N13" i="1"/>
  <c r="O13" i="1"/>
  <c r="O16" i="1"/>
  <c r="G16" i="1"/>
  <c r="M13" i="1"/>
  <c r="I16" i="1"/>
  <c r="N14" i="1"/>
  <c r="F16" i="1"/>
  <c r="K13" i="1"/>
  <c r="H16" i="1"/>
  <c r="L13" i="1"/>
  <c r="N16" i="1"/>
  <c r="M14" i="1" l="1"/>
  <c r="L14" i="1"/>
  <c r="E16" i="1"/>
  <c r="K16" i="1" l="1"/>
  <c r="L16" i="1"/>
  <c r="M16" i="1"/>
</calcChain>
</file>

<file path=xl/sharedStrings.xml><?xml version="1.0" encoding="utf-8"?>
<sst xmlns="http://schemas.openxmlformats.org/spreadsheetml/2006/main" count="88" uniqueCount="64">
  <si>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</si>
  <si>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</si>
  <si>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</si>
  <si>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</si>
  <si>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</si>
  <si>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</si>
  <si>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</si>
  <si>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</si>
  <si>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</si>
  <si>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</si>
  <si>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</si>
  <si>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</si>
  <si>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</si>
  <si>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</si>
  <si>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</si>
  <si>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</si>
  <si>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</si>
  <si>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</si>
  <si>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</si>
  <si>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</si>
  <si>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</si>
  <si>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</si>
  <si>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</si>
  <si>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</si>
  <si>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</si>
  <si>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</si>
  <si>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</si>
  <si>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</si>
  <si>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</si>
  <si>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</si>
  <si>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</si>
  <si>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</si>
  <si>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</si>
  <si>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</si>
  <si>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</si>
  <si>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Eerika Piirainen</t>
  </si>
  <si>
    <t>6.</t>
  </si>
  <si>
    <t>Pesäkarhut</t>
  </si>
  <si>
    <t>play off</t>
  </si>
  <si>
    <t>3.</t>
  </si>
  <si>
    <t>1.</t>
  </si>
  <si>
    <t>9.</t>
  </si>
  <si>
    <t>Paukku</t>
  </si>
  <si>
    <t>karsintasarja</t>
  </si>
  <si>
    <t>26.5.1980</t>
  </si>
  <si>
    <t>Pesäkarhut = Pesäkarhut, Pori  (1985)</t>
  </si>
  <si>
    <t>ENSIMMÄISET</t>
  </si>
  <si>
    <t>Ottelu</t>
  </si>
  <si>
    <t>1.  ottelu</t>
  </si>
  <si>
    <t>Lyöty juoksu</t>
  </si>
  <si>
    <t>Tuotu juoksu</t>
  </si>
  <si>
    <t>2.  ottelu</t>
  </si>
  <si>
    <t>Kunnari</t>
  </si>
  <si>
    <t>02.06. 1999  Pesäkarhut - ViPa  1-2  (2-3, 2-1, 1-2)</t>
  </si>
  <si>
    <t xml:space="preserve">  19 v   0 kk   7 pv</t>
  </si>
  <si>
    <t>11.07. 1999  Kiritttäret - Pesäkarhut  2-1  (4-1, 6-8, 2-0)</t>
  </si>
  <si>
    <t>6.  ottelu</t>
  </si>
  <si>
    <t xml:space="preserve">  19 v   1 kk 11 pv</t>
  </si>
  <si>
    <t xml:space="preserve">  19 v   1 kk 15 pv</t>
  </si>
  <si>
    <t>74.  ottelu</t>
  </si>
  <si>
    <t>13.06. 2002  Pesäkarhut - ViVe  2-0  (8-2, 6-4)</t>
  </si>
  <si>
    <t/>
  </si>
  <si>
    <t xml:space="preserve">  22 v   1 kk 22 pv</t>
  </si>
  <si>
    <t>06.06. 1999  Pesäkarhut - Hymy  1-2  (3-4, 4-0, 0-0, 1-2)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</si>
</sst>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1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2" borderId="0" xfId="0" applyFont="1" applyFill="1"/>
    <xf numFmtId="0" fontId="3" fillId="4" borderId="2" xfId="0" applyFont="1" applyFill="1" applyBorder="1"/>
    <xf numFmtId="0" fontId="2" fillId="3" borderId="1" xfId="0" applyFont="1" applyFill="1" applyBorder="1"/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0" fontId="2" fillId="3" borderId="8" xfId="0" applyFont="1" applyFill="1" applyBorder="1"/>
    <xf numFmtId="0" fontId="2" fillId="3" borderId="9" xfId="0" applyFont="1" applyFill="1" applyBorder="1"/>
    <xf numFmtId="0" fontId="2" fillId="3" borderId="10" xfId="0" applyFont="1" applyFill="1" applyBorder="1"/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right"/>
    </xf>
    <xf numFmtId="0" fontId="4" fillId="6" borderId="0" xfId="0" applyFont="1" applyFill="1"/>
    <xf numFmtId="0" fontId="3" fillId="0" borderId="0" xfId="0" applyFont="1"/>
    <xf numFmtId="0" fontId="3" fillId="0" borderId="0" xfId="0" applyFont="1" applyAlignment="1">
      <alignment horizontal="center"/>
    </xf>
    <xf numFmtId="0" fontId="2" fillId="5" borderId="3" xfId="0" applyFont="1" applyFill="1" applyBorder="1" applyAlignment="1">
      <alignment horizontal="left"/>
    </xf>
    <xf numFmtId="165" fontId="2" fillId="3" borderId="3" xfId="1" quotePrefix="1" applyNumberFormat="1" applyFont="1" applyFill="1" applyBorder="1" applyAlignment="1">
      <alignment horizontal="center"/>
    </xf>
    <xf numFmtId="0" fontId="2" fillId="5" borderId="3" xfId="0" applyFont="1" applyFill="1" applyBorder="1"/>
    <xf numFmtId="0" fontId="2" fillId="2" borderId="0" xfId="0" applyFont="1" applyFill="1" applyBorder="1" applyAlignment="1">
      <alignment horizontal="left"/>
    </xf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7" borderId="11" xfId="0" applyFont="1" applyFill="1" applyBorder="1"/>
    <xf numFmtId="0" fontId="4" fillId="7" borderId="7" xfId="0" applyFont="1" applyFill="1" applyBorder="1"/>
    <xf numFmtId="0" fontId="2" fillId="7" borderId="7" xfId="0" applyFont="1" applyFill="1" applyBorder="1"/>
    <xf numFmtId="0" fontId="2" fillId="7" borderId="7" xfId="0" applyFont="1" applyFill="1" applyBorder="1" applyAlignment="1">
      <alignment horizontal="right"/>
    </xf>
    <xf numFmtId="0" fontId="2" fillId="7" borderId="5" xfId="0" applyFont="1" applyFill="1" applyBorder="1" applyAlignment="1">
      <alignment horizontal="center"/>
    </xf>
    <xf numFmtId="0" fontId="2" fillId="7" borderId="12" xfId="0" applyFont="1" applyFill="1" applyBorder="1"/>
    <xf numFmtId="0" fontId="4" fillId="7" borderId="0" xfId="0" applyFont="1" applyFill="1" applyBorder="1"/>
    <xf numFmtId="0" fontId="2" fillId="7" borderId="0" xfId="0" applyFont="1" applyFill="1" applyBorder="1"/>
    <xf numFmtId="0" fontId="2" fillId="7" borderId="0" xfId="0" applyFont="1" applyFill="1" applyBorder="1" applyAlignment="1">
      <alignment horizontal="right"/>
    </xf>
    <xf numFmtId="0" fontId="2" fillId="7" borderId="8" xfId="0" applyFont="1" applyFill="1" applyBorder="1"/>
    <xf numFmtId="0" fontId="4" fillId="7" borderId="9" xfId="0" applyFont="1" applyFill="1" applyBorder="1"/>
    <xf numFmtId="0" fontId="2" fillId="7" borderId="9" xfId="0" applyFont="1" applyFill="1" applyBorder="1"/>
    <xf numFmtId="0" fontId="2" fillId="7" borderId="9" xfId="0" applyFont="1" applyFill="1" applyBorder="1" applyAlignment="1">
      <alignment horizontal="right"/>
    </xf>
    <xf numFmtId="0" fontId="2" fillId="7" borderId="10" xfId="0" applyFont="1" applyFill="1" applyBorder="1" applyAlignment="1">
      <alignment horizontal="center"/>
    </xf>
    <xf numFmtId="0" fontId="2" fillId="2" borderId="0" xfId="0" quotePrefix="1" applyFont="1" applyFill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95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58" customWidth="1"/>
    <col min="4" max="4" width="12.710937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7109375" style="59" customWidth="1"/>
    <col min="16" max="23" width="5.7109375" style="5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9" t="s">
        <v>35</v>
      </c>
      <c r="C1" s="2"/>
      <c r="D1" s="3"/>
      <c r="E1" s="4" t="s">
        <v>44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27">
        <v>1999</v>
      </c>
      <c r="C4" s="27" t="s">
        <v>36</v>
      </c>
      <c r="D4" s="29" t="s">
        <v>37</v>
      </c>
      <c r="E4" s="27">
        <v>6</v>
      </c>
      <c r="F4" s="27">
        <v>0</v>
      </c>
      <c r="G4" s="27">
        <v>1</v>
      </c>
      <c r="H4" s="27">
        <v>2</v>
      </c>
      <c r="I4" s="27">
        <v>7</v>
      </c>
      <c r="J4" s="27">
        <v>0</v>
      </c>
      <c r="K4" s="27">
        <v>2</v>
      </c>
      <c r="L4" s="27">
        <v>4</v>
      </c>
      <c r="M4" s="27">
        <v>1</v>
      </c>
      <c r="N4" s="30">
        <v>0.25900000000000001</v>
      </c>
      <c r="O4" s="37">
        <f>PRODUCT(I4/N4)</f>
        <v>27.027027027027025</v>
      </c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5">
      <c r="A5" s="1"/>
      <c r="B5" s="27">
        <v>2000</v>
      </c>
      <c r="C5" s="27" t="s">
        <v>36</v>
      </c>
      <c r="D5" s="29" t="s">
        <v>37</v>
      </c>
      <c r="E5" s="27">
        <v>21</v>
      </c>
      <c r="F5" s="27">
        <v>0</v>
      </c>
      <c r="G5" s="27">
        <v>2</v>
      </c>
      <c r="H5" s="27">
        <v>6</v>
      </c>
      <c r="I5" s="27">
        <v>28</v>
      </c>
      <c r="J5" s="27">
        <v>16</v>
      </c>
      <c r="K5" s="27">
        <v>8</v>
      </c>
      <c r="L5" s="27">
        <v>2</v>
      </c>
      <c r="M5" s="27">
        <f>PRODUCT(F5+G5)</f>
        <v>2</v>
      </c>
      <c r="N5" s="30">
        <v>0.34599999999999997</v>
      </c>
      <c r="O5" s="37">
        <f>PRODUCT(I5/N5)</f>
        <v>80.924855491329481</v>
      </c>
      <c r="P5" s="27">
        <v>5</v>
      </c>
      <c r="Q5" s="27">
        <v>0</v>
      </c>
      <c r="R5" s="27">
        <v>0</v>
      </c>
      <c r="S5" s="27">
        <v>0</v>
      </c>
      <c r="T5" s="27">
        <v>7</v>
      </c>
      <c r="U5" s="60"/>
      <c r="V5" s="28"/>
      <c r="W5" s="28"/>
      <c r="X5" s="28"/>
      <c r="Y5" s="28"/>
      <c r="Z5" s="27"/>
      <c r="AA5" s="27"/>
      <c r="AB5" s="27"/>
      <c r="AC5" s="27"/>
      <c r="AD5" s="27"/>
      <c r="AE5" s="27"/>
      <c r="AF5" s="14" t="s">
        <v>38</v>
      </c>
      <c r="AG5" s="24"/>
      <c r="AH5" s="9"/>
      <c r="AI5" s="9"/>
      <c r="AJ5" s="9"/>
      <c r="AK5" s="9"/>
      <c r="AL5" s="9"/>
    </row>
    <row r="6" spans="1:38" ht="15" customHeight="1" x14ac:dyDescent="0.25">
      <c r="A6" s="1"/>
      <c r="B6" s="27">
        <v>2001</v>
      </c>
      <c r="C6" s="27" t="s">
        <v>39</v>
      </c>
      <c r="D6" s="29" t="s">
        <v>37</v>
      </c>
      <c r="E6" s="27">
        <v>24</v>
      </c>
      <c r="F6" s="27">
        <v>0</v>
      </c>
      <c r="G6" s="27">
        <v>3</v>
      </c>
      <c r="H6" s="27">
        <v>9</v>
      </c>
      <c r="I6" s="27">
        <v>38</v>
      </c>
      <c r="J6" s="27">
        <v>15</v>
      </c>
      <c r="K6" s="27">
        <v>14</v>
      </c>
      <c r="L6" s="27">
        <v>6</v>
      </c>
      <c r="M6" s="27">
        <f>PRODUCT(F6+G6)</f>
        <v>3</v>
      </c>
      <c r="N6" s="30">
        <v>0.35799999999999998</v>
      </c>
      <c r="O6" s="37">
        <f>PRODUCT(I6/N6)</f>
        <v>106.14525139664805</v>
      </c>
      <c r="P6" s="27">
        <v>8</v>
      </c>
      <c r="Q6" s="27">
        <v>0</v>
      </c>
      <c r="R6" s="27">
        <v>0</v>
      </c>
      <c r="S6" s="27">
        <v>2</v>
      </c>
      <c r="T6" s="27">
        <v>11</v>
      </c>
      <c r="U6" s="28"/>
      <c r="V6" s="28"/>
      <c r="W6" s="28"/>
      <c r="X6" s="28"/>
      <c r="Y6" s="28"/>
      <c r="Z6" s="27"/>
      <c r="AA6" s="27"/>
      <c r="AB6" s="27"/>
      <c r="AC6" s="27"/>
      <c r="AD6" s="27"/>
      <c r="AE6" s="27">
        <v>1</v>
      </c>
      <c r="AF6" s="14" t="s">
        <v>38</v>
      </c>
      <c r="AG6" s="24"/>
      <c r="AH6" s="9"/>
      <c r="AI6" s="9"/>
      <c r="AJ6" s="9"/>
      <c r="AK6" s="9"/>
      <c r="AL6" s="9"/>
    </row>
    <row r="7" spans="1:38" ht="15" customHeight="1" x14ac:dyDescent="0.25">
      <c r="A7" s="1"/>
      <c r="B7" s="27">
        <v>2002</v>
      </c>
      <c r="C7" s="27" t="s">
        <v>40</v>
      </c>
      <c r="D7" s="29" t="s">
        <v>37</v>
      </c>
      <c r="E7" s="27">
        <v>24</v>
      </c>
      <c r="F7" s="27">
        <v>1</v>
      </c>
      <c r="G7" s="27">
        <v>2</v>
      </c>
      <c r="H7" s="27">
        <v>15</v>
      </c>
      <c r="I7" s="27">
        <v>36</v>
      </c>
      <c r="J7" s="27">
        <v>23</v>
      </c>
      <c r="K7" s="27">
        <v>6</v>
      </c>
      <c r="L7" s="27">
        <v>4</v>
      </c>
      <c r="M7" s="27">
        <f>PRODUCT(F7+G7)</f>
        <v>3</v>
      </c>
      <c r="N7" s="30">
        <v>0.38300000000000001</v>
      </c>
      <c r="O7" s="37">
        <f>PRODUCT(I7/N7)</f>
        <v>93.994778067885122</v>
      </c>
      <c r="P7" s="27">
        <v>13</v>
      </c>
      <c r="Q7" s="27">
        <v>1</v>
      </c>
      <c r="R7" s="27">
        <v>4</v>
      </c>
      <c r="S7" s="27">
        <v>7</v>
      </c>
      <c r="T7" s="27">
        <v>20</v>
      </c>
      <c r="U7" s="28"/>
      <c r="V7" s="28"/>
      <c r="W7" s="28"/>
      <c r="X7" s="28"/>
      <c r="Y7" s="28"/>
      <c r="Z7" s="27"/>
      <c r="AA7" s="27"/>
      <c r="AB7" s="27">
        <v>1</v>
      </c>
      <c r="AC7" s="27">
        <v>1</v>
      </c>
      <c r="AD7" s="27"/>
      <c r="AE7" s="27"/>
      <c r="AF7" s="14" t="s">
        <v>38</v>
      </c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7">
        <v>2003</v>
      </c>
      <c r="C8" s="27" t="s">
        <v>41</v>
      </c>
      <c r="D8" s="29" t="s">
        <v>42</v>
      </c>
      <c r="E8" s="27">
        <v>16</v>
      </c>
      <c r="F8" s="27">
        <v>1</v>
      </c>
      <c r="G8" s="27">
        <v>2</v>
      </c>
      <c r="H8" s="27">
        <v>13</v>
      </c>
      <c r="I8" s="27">
        <v>46</v>
      </c>
      <c r="J8" s="27">
        <v>21</v>
      </c>
      <c r="K8" s="27">
        <v>16</v>
      </c>
      <c r="L8" s="27">
        <v>6</v>
      </c>
      <c r="M8" s="27">
        <f>PRODUCT(F8+G8)</f>
        <v>3</v>
      </c>
      <c r="N8" s="61">
        <v>0.505</v>
      </c>
      <c r="O8" s="37">
        <f>PRODUCT(I8/N8)</f>
        <v>91.089108910891085</v>
      </c>
      <c r="P8" s="27"/>
      <c r="Q8" s="27"/>
      <c r="R8" s="27"/>
      <c r="S8" s="27"/>
      <c r="T8" s="27"/>
      <c r="U8" s="28"/>
      <c r="V8" s="28"/>
      <c r="W8" s="28"/>
      <c r="X8" s="28"/>
      <c r="Y8" s="28"/>
      <c r="Z8" s="27"/>
      <c r="AA8" s="27"/>
      <c r="AB8" s="27"/>
      <c r="AC8" s="27"/>
      <c r="AD8" s="27"/>
      <c r="AE8" s="27"/>
      <c r="AF8" s="62" t="s">
        <v>43</v>
      </c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17" t="s">
        <v>9</v>
      </c>
      <c r="C9" s="18"/>
      <c r="D9" s="16"/>
      <c r="E9" s="19">
        <f t="shared" ref="E9:M9" si="0">SUM(E4:E8)</f>
        <v>91</v>
      </c>
      <c r="F9" s="19">
        <f t="shared" si="0"/>
        <v>2</v>
      </c>
      <c r="G9" s="19">
        <f t="shared" si="0"/>
        <v>10</v>
      </c>
      <c r="H9" s="19">
        <f t="shared" si="0"/>
        <v>45</v>
      </c>
      <c r="I9" s="19">
        <f t="shared" si="0"/>
        <v>155</v>
      </c>
      <c r="J9" s="19">
        <f t="shared" si="0"/>
        <v>75</v>
      </c>
      <c r="K9" s="19">
        <f t="shared" si="0"/>
        <v>46</v>
      </c>
      <c r="L9" s="19">
        <f t="shared" si="0"/>
        <v>22</v>
      </c>
      <c r="M9" s="19">
        <f t="shared" si="0"/>
        <v>12</v>
      </c>
      <c r="N9" s="31">
        <f>PRODUCT(I9/O9)</f>
        <v>0.38829501375829284</v>
      </c>
      <c r="O9" s="32">
        <f t="shared" ref="O9:AE9" si="1">SUM(O4:O8)</f>
        <v>399.18102089378078</v>
      </c>
      <c r="P9" s="19">
        <f t="shared" si="1"/>
        <v>26</v>
      </c>
      <c r="Q9" s="19">
        <f t="shared" si="1"/>
        <v>1</v>
      </c>
      <c r="R9" s="19">
        <f t="shared" si="1"/>
        <v>4</v>
      </c>
      <c r="S9" s="19">
        <f t="shared" si="1"/>
        <v>9</v>
      </c>
      <c r="T9" s="19">
        <f t="shared" si="1"/>
        <v>38</v>
      </c>
      <c r="U9" s="19">
        <f t="shared" si="1"/>
        <v>0</v>
      </c>
      <c r="V9" s="19">
        <f t="shared" si="1"/>
        <v>0</v>
      </c>
      <c r="W9" s="19">
        <f t="shared" si="1"/>
        <v>0</v>
      </c>
      <c r="X9" s="19">
        <f t="shared" si="1"/>
        <v>0</v>
      </c>
      <c r="Y9" s="19">
        <f t="shared" si="1"/>
        <v>0</v>
      </c>
      <c r="Z9" s="19">
        <f t="shared" si="1"/>
        <v>0</v>
      </c>
      <c r="AA9" s="19">
        <f t="shared" si="1"/>
        <v>0</v>
      </c>
      <c r="AB9" s="19">
        <f t="shared" si="1"/>
        <v>1</v>
      </c>
      <c r="AC9" s="19">
        <f t="shared" si="1"/>
        <v>1</v>
      </c>
      <c r="AD9" s="19">
        <f t="shared" si="1"/>
        <v>0</v>
      </c>
      <c r="AE9" s="19">
        <f t="shared" si="1"/>
        <v>1</v>
      </c>
      <c r="AF9" s="14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29" t="s">
        <v>2</v>
      </c>
      <c r="C10" s="33"/>
      <c r="D10" s="34">
        <f>SUM(F9:H9)+((I9-F9-G9)/3)+(E9/3)+(Z9*25)+(AA9*25)+(AB9*10)+(AC9*25)+(AD9*20)+(AE9*15)</f>
        <v>185</v>
      </c>
      <c r="E10" s="1"/>
      <c r="F10" s="1"/>
      <c r="G10" s="1"/>
      <c r="H10" s="1"/>
      <c r="I10" s="1"/>
      <c r="J10" s="1"/>
      <c r="K10" s="1"/>
      <c r="L10" s="1"/>
      <c r="M10" s="1"/>
      <c r="N10" s="35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36"/>
      <c r="AE10" s="1"/>
      <c r="AF10" s="1"/>
      <c r="AG10" s="24"/>
      <c r="AH10" s="9"/>
      <c r="AI10" s="9"/>
      <c r="AJ10" s="9"/>
      <c r="AK10" s="9"/>
      <c r="AL10" s="9"/>
    </row>
    <row r="11" spans="1:38" s="10" customFormat="1" ht="15" customHeight="1" x14ac:dyDescent="0.25">
      <c r="A11" s="1"/>
      <c r="B11" s="1"/>
      <c r="C11" s="1"/>
      <c r="D11" s="25"/>
      <c r="E11" s="1"/>
      <c r="F11" s="1"/>
      <c r="G11" s="1"/>
      <c r="H11" s="1"/>
      <c r="I11" s="1"/>
      <c r="J11" s="1"/>
      <c r="K11" s="1"/>
      <c r="L11" s="1"/>
      <c r="M11" s="1"/>
      <c r="N11" s="35"/>
      <c r="O11" s="37"/>
      <c r="P11" s="1"/>
      <c r="Q11" s="38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39"/>
      <c r="AG11" s="24"/>
      <c r="AH11" s="9"/>
      <c r="AI11" s="9"/>
      <c r="AJ11" s="9"/>
      <c r="AK11" s="9"/>
      <c r="AL11" s="9"/>
    </row>
    <row r="12" spans="1:38" ht="15" customHeight="1" x14ac:dyDescent="0.25">
      <c r="A12" s="1"/>
      <c r="B12" s="23" t="s">
        <v>16</v>
      </c>
      <c r="C12" s="40"/>
      <c r="D12" s="40"/>
      <c r="E12" s="19" t="s">
        <v>4</v>
      </c>
      <c r="F12" s="19" t="s">
        <v>13</v>
      </c>
      <c r="G12" s="16" t="s">
        <v>14</v>
      </c>
      <c r="H12" s="19" t="s">
        <v>15</v>
      </c>
      <c r="I12" s="19" t="s">
        <v>3</v>
      </c>
      <c r="J12" s="1"/>
      <c r="K12" s="19" t="s">
        <v>25</v>
      </c>
      <c r="L12" s="19" t="s">
        <v>26</v>
      </c>
      <c r="M12" s="19" t="s">
        <v>27</v>
      </c>
      <c r="N12" s="31" t="s">
        <v>33</v>
      </c>
      <c r="O12" s="25"/>
      <c r="P12" s="41" t="s">
        <v>46</v>
      </c>
      <c r="Q12" s="13"/>
      <c r="R12" s="13"/>
      <c r="S12" s="13"/>
      <c r="T12" s="64"/>
      <c r="U12" s="64"/>
      <c r="V12" s="64"/>
      <c r="W12" s="64"/>
      <c r="X12" s="64"/>
      <c r="Y12" s="13"/>
      <c r="Z12" s="13"/>
      <c r="AA12" s="13"/>
      <c r="AB12" s="13"/>
      <c r="AC12" s="13"/>
      <c r="AD12" s="13"/>
      <c r="AE12" s="13"/>
      <c r="AF12" s="65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41" t="s">
        <v>17</v>
      </c>
      <c r="C13" s="13"/>
      <c r="D13" s="42"/>
      <c r="E13" s="27">
        <f>PRODUCT(E9)</f>
        <v>91</v>
      </c>
      <c r="F13" s="27">
        <f>PRODUCT(F9)</f>
        <v>2</v>
      </c>
      <c r="G13" s="27">
        <f>PRODUCT(G9)</f>
        <v>10</v>
      </c>
      <c r="H13" s="27">
        <f>PRODUCT(H9)</f>
        <v>45</v>
      </c>
      <c r="I13" s="27">
        <f>PRODUCT(I9)</f>
        <v>155</v>
      </c>
      <c r="J13" s="1"/>
      <c r="K13" s="43">
        <f>PRODUCT((F13+G13)/E13)</f>
        <v>0.13186813186813187</v>
      </c>
      <c r="L13" s="43">
        <f>PRODUCT(H13/E13)</f>
        <v>0.49450549450549453</v>
      </c>
      <c r="M13" s="43">
        <f>PRODUCT(I13/E13)</f>
        <v>1.7032967032967032</v>
      </c>
      <c r="N13" s="30">
        <f>PRODUCT(N9)</f>
        <v>0.38829501375829284</v>
      </c>
      <c r="O13" s="25">
        <f>PRODUCT(O9)</f>
        <v>399.18102089378078</v>
      </c>
      <c r="P13" s="66" t="s">
        <v>47</v>
      </c>
      <c r="Q13" s="67"/>
      <c r="R13" s="67"/>
      <c r="S13" s="68" t="s">
        <v>53</v>
      </c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9" t="s">
        <v>48</v>
      </c>
      <c r="AE13" s="69"/>
      <c r="AF13" s="70" t="s">
        <v>54</v>
      </c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44" t="s">
        <v>18</v>
      </c>
      <c r="C14" s="45"/>
      <c r="D14" s="46"/>
      <c r="E14" s="27">
        <f>PRODUCT(P9)</f>
        <v>26</v>
      </c>
      <c r="F14" s="27">
        <f>PRODUCT(Q9)</f>
        <v>1</v>
      </c>
      <c r="G14" s="27">
        <f>PRODUCT(R9)</f>
        <v>4</v>
      </c>
      <c r="H14" s="27">
        <f>PRODUCT(S9)</f>
        <v>9</v>
      </c>
      <c r="I14" s="27">
        <f>PRODUCT(T9)</f>
        <v>38</v>
      </c>
      <c r="J14" s="1"/>
      <c r="K14" s="43">
        <f>PRODUCT((F14+G14)/E14)</f>
        <v>0.19230769230769232</v>
      </c>
      <c r="L14" s="43">
        <f>PRODUCT(H14/E14)</f>
        <v>0.34615384615384615</v>
      </c>
      <c r="M14" s="43">
        <f>PRODUCT(I14/E14)</f>
        <v>1.4615384615384615</v>
      </c>
      <c r="N14" s="30">
        <f>PRODUCT(I14/O14)</f>
        <v>0.39175257731958762</v>
      </c>
      <c r="O14" s="25">
        <v>97</v>
      </c>
      <c r="P14" s="71" t="s">
        <v>49</v>
      </c>
      <c r="Q14" s="72"/>
      <c r="R14" s="72"/>
      <c r="S14" s="73" t="s">
        <v>55</v>
      </c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4" t="s">
        <v>56</v>
      </c>
      <c r="AE14" s="74"/>
      <c r="AF14" s="70" t="s">
        <v>57</v>
      </c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47" t="s">
        <v>19</v>
      </c>
      <c r="C15" s="48"/>
      <c r="D15" s="49"/>
      <c r="E15" s="28"/>
      <c r="F15" s="28"/>
      <c r="G15" s="28"/>
      <c r="H15" s="28"/>
      <c r="I15" s="28"/>
      <c r="J15" s="1"/>
      <c r="K15" s="50"/>
      <c r="L15" s="50"/>
      <c r="M15" s="50"/>
      <c r="N15" s="51"/>
      <c r="O15" s="25"/>
      <c r="P15" s="71" t="s">
        <v>50</v>
      </c>
      <c r="Q15" s="72"/>
      <c r="R15" s="72"/>
      <c r="S15" s="73" t="s">
        <v>63</v>
      </c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4" t="s">
        <v>51</v>
      </c>
      <c r="AE15" s="74"/>
      <c r="AF15" s="70" t="s">
        <v>58</v>
      </c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52" t="s">
        <v>20</v>
      </c>
      <c r="C16" s="53"/>
      <c r="D16" s="54"/>
      <c r="E16" s="19">
        <f>SUM(E13:E15)</f>
        <v>117</v>
      </c>
      <c r="F16" s="19">
        <f>SUM(F13:F15)</f>
        <v>3</v>
      </c>
      <c r="G16" s="19">
        <f>SUM(G13:G15)</f>
        <v>14</v>
      </c>
      <c r="H16" s="19">
        <f>SUM(H13:H15)</f>
        <v>54</v>
      </c>
      <c r="I16" s="19">
        <f>SUM(I13:I15)</f>
        <v>193</v>
      </c>
      <c r="J16" s="1"/>
      <c r="K16" s="55">
        <f>PRODUCT((F16+G16)/E16)</f>
        <v>0.14529914529914531</v>
      </c>
      <c r="L16" s="55">
        <f>PRODUCT(H16/E16)</f>
        <v>0.46153846153846156</v>
      </c>
      <c r="M16" s="55">
        <f>PRODUCT(I16/E16)</f>
        <v>1.6495726495726495</v>
      </c>
      <c r="N16" s="31">
        <f>PRODUCT(I16/O16)</f>
        <v>0.38897094381470948</v>
      </c>
      <c r="O16" s="25">
        <f>SUM(O13:O15)</f>
        <v>496.18102089378078</v>
      </c>
      <c r="P16" s="75" t="s">
        <v>52</v>
      </c>
      <c r="Q16" s="76"/>
      <c r="R16" s="76"/>
      <c r="S16" s="77" t="s">
        <v>60</v>
      </c>
      <c r="T16" s="77"/>
      <c r="U16" s="77"/>
      <c r="V16" s="77"/>
      <c r="W16" s="77"/>
      <c r="X16" s="77"/>
      <c r="Y16" s="77"/>
      <c r="Z16" s="77"/>
      <c r="AA16" s="77"/>
      <c r="AB16" s="77"/>
      <c r="AC16" s="77"/>
      <c r="AD16" s="78" t="s">
        <v>59</v>
      </c>
      <c r="AE16" s="78"/>
      <c r="AF16" s="79" t="s">
        <v>62</v>
      </c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36"/>
      <c r="C17" s="36"/>
      <c r="D17" s="36"/>
      <c r="E17" s="36"/>
      <c r="F17" s="36"/>
      <c r="G17" s="36"/>
      <c r="H17" s="36"/>
      <c r="I17" s="36"/>
      <c r="J17" s="1"/>
      <c r="K17" s="36"/>
      <c r="L17" s="36"/>
      <c r="M17" s="36"/>
      <c r="N17" s="35"/>
      <c r="O17" s="25"/>
      <c r="P17" s="1"/>
      <c r="Q17" s="1"/>
      <c r="R17" s="1"/>
      <c r="S17" s="80" t="s">
        <v>61</v>
      </c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1" t="s">
        <v>34</v>
      </c>
      <c r="C18" s="1"/>
      <c r="D18" s="63" t="s">
        <v>45</v>
      </c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24"/>
      <c r="AH19" s="9"/>
      <c r="AI19" s="9"/>
      <c r="AJ19" s="9"/>
      <c r="AK19" s="9"/>
      <c r="AL19" s="9"/>
    </row>
    <row r="20" spans="1:38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39"/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39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39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s="57" customFormat="1" ht="15" customHeight="1" x14ac:dyDescent="0.25">
      <c r="A28" s="1"/>
      <c r="B28" s="1"/>
      <c r="C28" s="9"/>
      <c r="D28" s="1"/>
      <c r="E28" s="1"/>
      <c r="F28" s="1"/>
      <c r="G28" s="1"/>
      <c r="H28" s="1"/>
      <c r="I28" s="1"/>
      <c r="J28" s="1"/>
      <c r="K28" s="1"/>
      <c r="L28" s="1"/>
      <c r="M28" s="56"/>
      <c r="N28" s="56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s="57" customFormat="1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s="57" customFormat="1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9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5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9"/>
      <c r="D34" s="9"/>
      <c r="E34" s="1"/>
      <c r="F34" s="1"/>
      <c r="G34" s="1"/>
      <c r="H34" s="1"/>
      <c r="I34" s="1"/>
      <c r="J34" s="1"/>
      <c r="K34" s="1"/>
      <c r="L34" s="1"/>
      <c r="M34" s="56"/>
      <c r="N34" s="35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9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9"/>
      <c r="D35" s="9"/>
      <c r="E35" s="1"/>
      <c r="F35" s="1"/>
      <c r="G35" s="1"/>
      <c r="H35" s="1"/>
      <c r="I35" s="1"/>
      <c r="J35" s="1"/>
      <c r="K35" s="1"/>
      <c r="L35" s="1"/>
      <c r="M35" s="56"/>
      <c r="N35" s="56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9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9"/>
      <c r="AH36" s="57"/>
      <c r="AI36" s="57"/>
      <c r="AJ36" s="57"/>
      <c r="AK36" s="57"/>
      <c r="AL36" s="57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9"/>
      <c r="AH37" s="57"/>
      <c r="AI37" s="57"/>
      <c r="AJ37" s="57"/>
      <c r="AK37" s="57"/>
      <c r="AL37" s="57"/>
    </row>
    <row r="38" spans="1:38" ht="15" customHeight="1" x14ac:dyDescent="0.25">
      <c r="A38" s="58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9"/>
    </row>
    <row r="39" spans="1:38" ht="15" customHeight="1" x14ac:dyDescent="0.25">
      <c r="A39" s="58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9"/>
    </row>
    <row r="40" spans="1:38" ht="15" customHeight="1" x14ac:dyDescent="0.25">
      <c r="A40" s="58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5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9"/>
    </row>
    <row r="41" spans="1:38" ht="15" customHeight="1" x14ac:dyDescent="0.25">
      <c r="A41" s="58"/>
      <c r="B41" s="1"/>
      <c r="C41" s="9"/>
      <c r="D41" s="9"/>
      <c r="E41" s="1"/>
      <c r="F41" s="1"/>
      <c r="G41" s="1"/>
      <c r="H41" s="1"/>
      <c r="I41" s="1"/>
      <c r="J41" s="1"/>
      <c r="K41" s="1"/>
      <c r="L41" s="1"/>
      <c r="M41" s="56"/>
      <c r="N41" s="35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9"/>
    </row>
    <row r="42" spans="1:38" ht="15" customHeight="1" x14ac:dyDescent="0.25">
      <c r="A42" s="58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9"/>
    </row>
    <row r="43" spans="1:38" ht="15" customHeight="1" x14ac:dyDescent="0.25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9"/>
    </row>
    <row r="44" spans="1:38" ht="15" customHeight="1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9"/>
    </row>
    <row r="45" spans="1:38" ht="15" customHeight="1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9"/>
    </row>
    <row r="46" spans="1:38" ht="15" customHeight="1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9"/>
    </row>
    <row r="47" spans="1:38" ht="15" customHeight="1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9"/>
    </row>
    <row r="48" spans="1:38" ht="15" customHeight="1" x14ac:dyDescent="0.25"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39"/>
    </row>
    <row r="49" spans="16:32" ht="15" customHeight="1" x14ac:dyDescent="0.25"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39"/>
    </row>
    <row r="50" spans="16:32" ht="15" customHeight="1" x14ac:dyDescent="0.25"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39"/>
    </row>
    <row r="51" spans="16:32" ht="15" customHeight="1" x14ac:dyDescent="0.25"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39"/>
    </row>
    <row r="52" spans="16:32" ht="15" customHeight="1" x14ac:dyDescent="0.25"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39"/>
    </row>
    <row r="53" spans="16:32" ht="15" customHeight="1" x14ac:dyDescent="0.25"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39"/>
    </row>
    <row r="54" spans="16:32" ht="15" customHeight="1" x14ac:dyDescent="0.25"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39"/>
    </row>
    <row r="55" spans="16:32" ht="15" customHeight="1" x14ac:dyDescent="0.25"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39"/>
    </row>
    <row r="56" spans="16:32" ht="15" customHeight="1" x14ac:dyDescent="0.25"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39"/>
    </row>
    <row r="57" spans="16:32" ht="15" customHeight="1" x14ac:dyDescent="0.25"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39"/>
    </row>
    <row r="58" spans="16:32" ht="15" customHeight="1" x14ac:dyDescent="0.25"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39"/>
    </row>
    <row r="59" spans="16:32" ht="15" customHeight="1" x14ac:dyDescent="0.25"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39"/>
    </row>
    <row r="60" spans="16:32" ht="15" customHeight="1" x14ac:dyDescent="0.25"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39"/>
    </row>
    <row r="61" spans="16:32" ht="15" customHeight="1" x14ac:dyDescent="0.25"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39"/>
    </row>
    <row r="62" spans="16:32" ht="15" customHeight="1" x14ac:dyDescent="0.25"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39"/>
    </row>
    <row r="63" spans="16:32" ht="15" customHeight="1" x14ac:dyDescent="0.25"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39"/>
    </row>
    <row r="64" spans="16:32" ht="15" customHeight="1" x14ac:dyDescent="0.25"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39"/>
    </row>
    <row r="65" spans="16:32" ht="15" customHeight="1" x14ac:dyDescent="0.25"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39"/>
    </row>
    <row r="66" spans="16:32" ht="15" customHeight="1" x14ac:dyDescent="0.25"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39"/>
    </row>
    <row r="67" spans="16:32" ht="15" customHeight="1" x14ac:dyDescent="0.25"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39"/>
    </row>
    <row r="68" spans="16:32" ht="15" customHeight="1" x14ac:dyDescent="0.25"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39"/>
    </row>
    <row r="69" spans="16:32" ht="15" customHeight="1" x14ac:dyDescent="0.25"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39"/>
    </row>
    <row r="70" spans="16:32" ht="15" customHeight="1" x14ac:dyDescent="0.25"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39"/>
    </row>
    <row r="71" spans="16:32" ht="15" customHeight="1" x14ac:dyDescent="0.25"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39"/>
    </row>
    <row r="72" spans="16:32" ht="15" customHeight="1" x14ac:dyDescent="0.25"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39"/>
    </row>
    <row r="73" spans="16:32" ht="15" customHeight="1" x14ac:dyDescent="0.25"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39"/>
    </row>
    <row r="74" spans="16:32" ht="15" customHeight="1" x14ac:dyDescent="0.25"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39"/>
    </row>
    <row r="75" spans="16:32" ht="15" customHeight="1" x14ac:dyDescent="0.25"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39"/>
    </row>
    <row r="76" spans="16:32" ht="15" customHeight="1" x14ac:dyDescent="0.25"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39"/>
    </row>
    <row r="77" spans="16:32" ht="15" customHeight="1" x14ac:dyDescent="0.25"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39"/>
    </row>
    <row r="78" spans="16:32" ht="15" customHeight="1" x14ac:dyDescent="0.25"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39"/>
    </row>
    <row r="79" spans="16:32" ht="15" customHeight="1" x14ac:dyDescent="0.25"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39"/>
    </row>
    <row r="80" spans="16:32" ht="15" customHeight="1" x14ac:dyDescent="0.25"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39"/>
    </row>
    <row r="81" spans="16:32" ht="15" customHeight="1" x14ac:dyDescent="0.25"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39"/>
    </row>
    <row r="82" spans="16:32" ht="15" customHeight="1" x14ac:dyDescent="0.25"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39"/>
    </row>
    <row r="83" spans="16:32" ht="15" customHeight="1" x14ac:dyDescent="0.25"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39"/>
    </row>
    <row r="84" spans="16:32" ht="15" customHeight="1" x14ac:dyDescent="0.25"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39"/>
    </row>
    <row r="85" spans="16:32" ht="15" customHeight="1" x14ac:dyDescent="0.25"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39"/>
    </row>
    <row r="86" spans="16:32" ht="15" customHeight="1" x14ac:dyDescent="0.25"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39"/>
    </row>
    <row r="87" spans="16:32" ht="15" customHeight="1" x14ac:dyDescent="0.25"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39"/>
    </row>
    <row r="88" spans="16:32" ht="15" customHeight="1" x14ac:dyDescent="0.25"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39"/>
    </row>
    <row r="89" spans="16:32" ht="15" customHeight="1" x14ac:dyDescent="0.25"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39"/>
    </row>
    <row r="90" spans="16:32" ht="15" customHeight="1" x14ac:dyDescent="0.25"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39"/>
    </row>
    <row r="91" spans="16:32" ht="15" customHeight="1" x14ac:dyDescent="0.25"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39"/>
    </row>
    <row r="92" spans="16:32" ht="15" customHeight="1" x14ac:dyDescent="0.25"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39"/>
    </row>
    <row r="93" spans="16:32" ht="15" customHeight="1" x14ac:dyDescent="0.25"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39"/>
    </row>
    <row r="94" spans="16:32" ht="15" customHeight="1" x14ac:dyDescent="0.25"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39"/>
    </row>
    <row r="95" spans="16:32" ht="15" customHeight="1" x14ac:dyDescent="0.25"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3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2019-01-27T23:25:07Z</dcterms:modified>
</cp:coreProperties>
</file>